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Questa_cartella_di_lavoro"/>
  <bookViews>
    <workbookView xWindow="0" yWindow="0" windowWidth="16608" windowHeight="9132" tabRatio="654"/>
  </bookViews>
  <sheets>
    <sheet name="Convenzione" sheetId="23" r:id="rId1"/>
    <sheet name="Scheda_scuola" sheetId="22" r:id="rId2"/>
  </sheets>
  <definedNames>
    <definedName name="_xlnm.Print_Area" localSheetId="1">Scheda_scuola!$A$1:$V$35</definedName>
    <definedName name="_xlnm.Print_Titles" localSheetId="1">Scheda_scuola!$5:$8</definedName>
    <definedName name="Z_F30975DC_3BBB_46E9_B383_B3168C3A0A2A_.wvu.PrintArea" localSheetId="1" hidden="1">Scheda_scuola!$A$5:$W$8</definedName>
    <definedName name="Z_F30975DC_3BBB_46E9_B383_B3168C3A0A2A_.wvu.PrintTitles" localSheetId="1" hidden="1">Scheda_scuola!$5:$8</definedName>
  </definedNames>
  <calcPr calcId="125725"/>
  <customWorkbookViews>
    <customWorkbookView name="stefania palombi - Visualizzazione personale" guid="{F30975DC-3BBB-46E9-B383-B3168C3A0A2A}" mergeInterval="0" personalView="1" maximized="1" windowWidth="1362" windowHeight="542" activeSheetId="14"/>
  </customWorkbookViews>
</workbook>
</file>

<file path=xl/calcChain.xml><?xml version="1.0" encoding="utf-8"?>
<calcChain xmlns="http://schemas.openxmlformats.org/spreadsheetml/2006/main">
  <c r="D10" i="22"/>
  <c r="A4" l="1"/>
  <c r="L24" l="1"/>
  <c r="I24"/>
  <c r="D22" i="23"/>
  <c r="G7" i="22" s="1"/>
  <c r="A5"/>
  <c r="F7"/>
  <c r="G11" s="1"/>
  <c r="D7"/>
  <c r="F11" s="1"/>
  <c r="C22" i="23"/>
  <c r="G22" s="1"/>
  <c r="G6" i="22" s="1"/>
  <c r="G19" i="23"/>
  <c r="F6" i="22" s="1"/>
  <c r="E19" i="23"/>
  <c r="I19" s="1"/>
  <c r="G16"/>
  <c r="D6" i="22" s="1"/>
  <c r="E16" i="23"/>
  <c r="E22" s="1"/>
  <c r="I22" s="1"/>
  <c r="D11" i="22" l="1"/>
  <c r="I16" i="23"/>
  <c r="D21" i="22" l="1"/>
  <c r="D22" s="1"/>
  <c r="D17"/>
  <c r="I15" s="1"/>
  <c r="I17"/>
  <c r="H10"/>
  <c r="F8"/>
  <c r="H20"/>
  <c r="D24"/>
  <c r="D23"/>
  <c r="S20"/>
  <c r="R20"/>
  <c r="Q20"/>
  <c r="P20"/>
  <c r="O20"/>
  <c r="N20"/>
  <c r="M20"/>
  <c r="L20"/>
  <c r="K20"/>
  <c r="J20"/>
  <c r="I20"/>
  <c r="T18"/>
  <c r="K24" s="1"/>
  <c r="M24" s="1"/>
  <c r="G18"/>
  <c r="G20" s="1"/>
  <c r="G24" s="1"/>
  <c r="G17"/>
  <c r="G19" s="1"/>
  <c r="T16"/>
  <c r="H24" s="1"/>
  <c r="J24" s="1"/>
  <c r="H17"/>
  <c r="H15"/>
  <c r="M15"/>
  <c r="N15"/>
  <c r="J17"/>
  <c r="L15"/>
  <c r="Q15" l="1"/>
  <c r="O17"/>
  <c r="R17"/>
  <c r="Q17"/>
  <c r="S17"/>
  <c r="O15"/>
  <c r="R21"/>
  <c r="P21"/>
  <c r="N21"/>
  <c r="L21"/>
  <c r="J21"/>
  <c r="H21"/>
  <c r="S21"/>
  <c r="Q21"/>
  <c r="O21"/>
  <c r="M21"/>
  <c r="K21"/>
  <c r="I21"/>
  <c r="H19"/>
  <c r="O19"/>
  <c r="S15"/>
  <c r="S19" s="1"/>
  <c r="K15"/>
  <c r="R15"/>
  <c r="R19" s="1"/>
  <c r="J15"/>
  <c r="J19" s="1"/>
  <c r="T20"/>
  <c r="Q24" s="1"/>
  <c r="D8"/>
  <c r="G8" s="1"/>
  <c r="P15"/>
  <c r="D18"/>
  <c r="D26" s="1"/>
  <c r="K17"/>
  <c r="N17"/>
  <c r="N19" s="1"/>
  <c r="D25"/>
  <c r="M17"/>
  <c r="M19" s="1"/>
  <c r="P17"/>
  <c r="L17"/>
  <c r="L19" s="1"/>
  <c r="I19"/>
  <c r="Q19" l="1"/>
  <c r="K19"/>
  <c r="N24"/>
  <c r="O24" s="1"/>
  <c r="O25" s="1"/>
  <c r="R24"/>
  <c r="T21"/>
  <c r="P19"/>
  <c r="T17"/>
  <c r="U17" s="1"/>
  <c r="D13"/>
  <c r="T15"/>
  <c r="U15" s="1"/>
  <c r="Q25"/>
  <c r="N25" l="1"/>
  <c r="T19"/>
  <c r="U19" s="1"/>
  <c r="P24"/>
  <c r="P25" s="1"/>
</calcChain>
</file>

<file path=xl/sharedStrings.xml><?xml version="1.0" encoding="utf-8"?>
<sst xmlns="http://schemas.openxmlformats.org/spreadsheetml/2006/main" count="99" uniqueCount="82">
  <si>
    <t>NUMERO SCUOLE</t>
  </si>
  <si>
    <t>selezionate</t>
  </si>
  <si>
    <t>in convenzione</t>
  </si>
  <si>
    <t>pianificate</t>
  </si>
  <si>
    <t>TARGET</t>
  </si>
  <si>
    <t>PERCORSI</t>
  </si>
  <si>
    <t xml:space="preserve">SCHEDA 1A
Accoglienza/informazione 
</t>
  </si>
  <si>
    <t>NEET diplomati</t>
  </si>
  <si>
    <t xml:space="preserve">Scheda 1B 
Accesso/profiling 
</t>
  </si>
  <si>
    <t xml:space="preserve">Scheda 1C 
Orientamento 2° livello 
</t>
  </si>
  <si>
    <t>SCHEDA 1B+1C</t>
  </si>
  <si>
    <t xml:space="preserve">NEET diplomati </t>
  </si>
  <si>
    <t>CONVENZIONE
Obiettivo di riferimento per l'Istituto</t>
  </si>
  <si>
    <t>Scheda 1B</t>
  </si>
  <si>
    <t>Scheda   1C</t>
  </si>
  <si>
    <t>Schede 1B+1C</t>
  </si>
  <si>
    <t>Legenda</t>
  </si>
  <si>
    <t xml:space="preserve">Celle per inserire i dati </t>
  </si>
  <si>
    <t>Con il colore verde sono valorizzate le ore</t>
  </si>
  <si>
    <r>
      <t xml:space="preserve">Stima delle </t>
    </r>
    <r>
      <rPr>
        <b/>
        <u/>
        <sz val="9"/>
        <color theme="1"/>
        <rFont val="Calibri"/>
        <family val="2"/>
        <scheme val="minor"/>
      </rPr>
      <t>ore medie a percorso</t>
    </r>
  </si>
  <si>
    <t>Celle di calcolo per la pianificaz. standard</t>
  </si>
  <si>
    <r>
      <t xml:space="preserve">Stima delle </t>
    </r>
    <r>
      <rPr>
        <b/>
        <u/>
        <sz val="9"/>
        <color theme="1"/>
        <rFont val="Calibri"/>
        <family val="2"/>
        <scheme val="minor"/>
      </rPr>
      <t xml:space="preserve">ore totali </t>
    </r>
  </si>
  <si>
    <r>
      <t xml:space="preserve">Numero percorsi da </t>
    </r>
    <r>
      <rPr>
        <b/>
        <sz val="12"/>
        <color rgb="FFFF0000"/>
        <rFont val="Calibri"/>
        <family val="2"/>
        <scheme val="minor"/>
      </rPr>
      <t xml:space="preserve">P.O. </t>
    </r>
  </si>
  <si>
    <r>
      <t xml:space="preserve">Numero </t>
    </r>
    <r>
      <rPr>
        <b/>
        <u/>
        <sz val="12"/>
        <color theme="1"/>
        <rFont val="Calibri"/>
        <family val="2"/>
        <scheme val="minor"/>
      </rPr>
      <t>mesi</t>
    </r>
    <r>
      <rPr>
        <b/>
        <sz val="12"/>
        <color theme="1"/>
        <rFont val="Calibri"/>
        <family val="2"/>
        <scheme val="minor"/>
      </rPr>
      <t xml:space="preserve"> effettivi di erogazione del servizio fino a dicembre 2016</t>
    </r>
  </si>
  <si>
    <t>Pianificazione mensile del monte ore previsto per i servizi erogati relativi alle Schede 1B e 1C</t>
  </si>
  <si>
    <r>
      <t xml:space="preserve">Stima delle </t>
    </r>
    <r>
      <rPr>
        <b/>
        <u/>
        <sz val="12"/>
        <color theme="1"/>
        <rFont val="Calibri"/>
        <family val="2"/>
        <scheme val="minor"/>
      </rPr>
      <t>ore medie mensili da erogare</t>
    </r>
    <r>
      <rPr>
        <b/>
        <sz val="12"/>
        <color theme="1"/>
        <rFont val="Calibri"/>
        <family val="2"/>
        <scheme val="minor"/>
      </rPr>
      <t xml:space="preserve"> per l'insieme delle schede 1B e 1C</t>
    </r>
  </si>
  <si>
    <t>Distribuzione delle ore</t>
  </si>
  <si>
    <t>Val. assoluti di pianificazione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</si>
  <si>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</si>
  <si>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</si>
  <si>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</si>
  <si>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</si>
  <si>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</si>
  <si>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</si>
  <si>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</si>
  <si>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</si>
  <si>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</si>
  <si>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</si>
  <si>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</si>
  <si>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</si>
  <si>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</t>
  </si>
  <si>
    <t>Risorse impegnate in termini di RU e ore</t>
  </si>
  <si>
    <t>Operatori Scuola</t>
  </si>
  <si>
    <r>
      <t xml:space="preserve">N. </t>
    </r>
    <r>
      <rPr>
        <b/>
        <u/>
        <sz val="12"/>
        <color theme="1"/>
        <rFont val="Calibri"/>
        <family val="2"/>
        <scheme val="minor"/>
      </rPr>
      <t>RU</t>
    </r>
    <r>
      <rPr>
        <b/>
        <sz val="12"/>
        <color theme="1"/>
        <rFont val="Calibri"/>
        <family val="2"/>
        <scheme val="minor"/>
      </rPr>
      <t xml:space="preserve"> impegnate della Scuola</t>
    </r>
  </si>
  <si>
    <t>Operatori  Scuola</t>
  </si>
  <si>
    <t>Pian. standard</t>
  </si>
  <si>
    <r>
      <rPr>
        <b/>
        <u/>
        <sz val="12"/>
        <color theme="1"/>
        <rFont val="Calibri"/>
        <family val="2"/>
        <scheme val="minor"/>
      </rPr>
      <t>Ore settimanali</t>
    </r>
    <r>
      <rPr>
        <b/>
        <sz val="12"/>
        <color theme="1"/>
        <rFont val="Calibri"/>
        <family val="2"/>
        <scheme val="minor"/>
      </rPr>
      <t xml:space="preserve"> erogate dalle RU della Scuola</t>
    </r>
  </si>
  <si>
    <t>Pian. specifica</t>
  </si>
  <si>
    <r>
      <rPr>
        <b/>
        <u/>
        <sz val="12"/>
        <color theme="1"/>
        <rFont val="Calibri"/>
        <family val="2"/>
        <scheme val="minor"/>
      </rPr>
      <t>Ore mensili</t>
    </r>
    <r>
      <rPr>
        <b/>
        <sz val="12"/>
        <color theme="1"/>
        <rFont val="Calibri"/>
        <family val="2"/>
        <scheme val="minor"/>
      </rPr>
      <t xml:space="preserve"> erogate dalle RU della Scuola</t>
    </r>
  </si>
  <si>
    <t>Operatori  IL</t>
  </si>
  <si>
    <r>
      <rPr>
        <b/>
        <u/>
        <sz val="12"/>
        <color theme="1"/>
        <rFont val="Calibri"/>
        <family val="2"/>
        <scheme val="minor"/>
      </rPr>
      <t>Ore totali</t>
    </r>
    <r>
      <rPr>
        <b/>
        <sz val="12"/>
        <color theme="1"/>
        <rFont val="Calibri"/>
        <family val="2"/>
        <scheme val="minor"/>
      </rPr>
      <t xml:space="preserve"> erogate dalle RU della Scuola</t>
    </r>
  </si>
  <si>
    <t>Operatori IL</t>
  </si>
  <si>
    <t>N. RU impegnate di IL</t>
  </si>
  <si>
    <t>Totale Operatori</t>
  </si>
  <si>
    <r>
      <rPr>
        <b/>
        <u/>
        <sz val="12"/>
        <color theme="1"/>
        <rFont val="Calibri"/>
        <family val="2"/>
        <scheme val="minor"/>
      </rPr>
      <t>Ore settimanali</t>
    </r>
    <r>
      <rPr>
        <b/>
        <sz val="12"/>
        <color theme="1"/>
        <rFont val="Calibri"/>
        <family val="2"/>
        <scheme val="minor"/>
      </rPr>
      <t xml:space="preserve"> erogate dalle RU di IL</t>
    </r>
  </si>
  <si>
    <r>
      <rPr>
        <b/>
        <u/>
        <sz val="12"/>
        <color theme="1"/>
        <rFont val="Calibri"/>
        <family val="2"/>
        <scheme val="minor"/>
      </rPr>
      <t>Ore mese</t>
    </r>
    <r>
      <rPr>
        <b/>
        <sz val="12"/>
        <color theme="1"/>
        <rFont val="Calibri"/>
        <family val="2"/>
        <scheme val="minor"/>
      </rPr>
      <t xml:space="preserve"> erogate dalle RU di IL</t>
    </r>
  </si>
  <si>
    <t>N. PERCORSI</t>
  </si>
  <si>
    <r>
      <rPr>
        <b/>
        <u/>
        <sz val="12"/>
        <color theme="1"/>
        <rFont val="Calibri"/>
        <family val="2"/>
        <scheme val="minor"/>
      </rPr>
      <t>Ore totali</t>
    </r>
    <r>
      <rPr>
        <b/>
        <sz val="12"/>
        <color theme="1"/>
        <rFont val="Calibri"/>
        <family val="2"/>
        <scheme val="minor"/>
      </rPr>
      <t xml:space="preserve"> erogate dalle RU di IL</t>
    </r>
  </si>
  <si>
    <t>Ore Operatori Scuola</t>
  </si>
  <si>
    <t>Ore Operatori IL</t>
  </si>
  <si>
    <t>Ore Tot. Operatori</t>
  </si>
  <si>
    <r>
      <t xml:space="preserve">Rapporto tra percorsi </t>
    </r>
    <r>
      <rPr>
        <sz val="9"/>
        <color rgb="FFFF0000"/>
        <rFont val="Calibri"/>
        <family val="2"/>
        <scheme val="minor"/>
      </rPr>
      <t>PIANIFICATI</t>
    </r>
    <r>
      <rPr>
        <sz val="9"/>
        <color theme="1"/>
        <rFont val="Calibri"/>
        <family val="2"/>
        <scheme val="minor"/>
      </rPr>
      <t xml:space="preserve"> su percorsi da </t>
    </r>
    <r>
      <rPr>
        <sz val="9"/>
        <color rgb="FFFF0000"/>
        <rFont val="Calibri"/>
        <family val="2"/>
        <scheme val="minor"/>
      </rPr>
      <t>P.O.</t>
    </r>
  </si>
  <si>
    <t>Totale Risorse</t>
  </si>
  <si>
    <r>
      <t xml:space="preserve">N. </t>
    </r>
    <r>
      <rPr>
        <b/>
        <u/>
        <sz val="12"/>
        <color theme="1"/>
        <rFont val="Calibri"/>
        <family val="2"/>
        <scheme val="minor"/>
      </rPr>
      <t>RU</t>
    </r>
    <r>
      <rPr>
        <b/>
        <sz val="12"/>
        <color theme="1"/>
        <rFont val="Calibri"/>
        <family val="2"/>
        <scheme val="minor"/>
      </rPr>
      <t xml:space="preserve"> impegnate</t>
    </r>
  </si>
  <si>
    <t>media 
Mese</t>
  </si>
  <si>
    <t>media 
Sett.</t>
  </si>
  <si>
    <r>
      <rPr>
        <b/>
        <u/>
        <sz val="12"/>
        <color theme="1"/>
        <rFont val="Calibri"/>
        <family val="2"/>
        <scheme val="minor"/>
      </rPr>
      <t>Ore settimanali</t>
    </r>
    <r>
      <rPr>
        <b/>
        <sz val="12"/>
        <color theme="1"/>
        <rFont val="Calibri"/>
        <family val="2"/>
        <scheme val="minor"/>
      </rPr>
      <t xml:space="preserve"> erogate</t>
    </r>
  </si>
  <si>
    <r>
      <rPr>
        <b/>
        <u/>
        <sz val="12"/>
        <color theme="1"/>
        <rFont val="Calibri"/>
        <family val="2"/>
        <scheme val="minor"/>
      </rPr>
      <t>Ore mese</t>
    </r>
    <r>
      <rPr>
        <b/>
        <sz val="12"/>
        <color theme="1"/>
        <rFont val="Calibri"/>
        <family val="2"/>
        <scheme val="minor"/>
      </rPr>
      <t xml:space="preserve"> erogate</t>
    </r>
  </si>
  <si>
    <t>Diff rispetto al P.O.</t>
  </si>
  <si>
    <r>
      <rPr>
        <b/>
        <u/>
        <sz val="12"/>
        <color theme="1"/>
        <rFont val="Calibri"/>
        <family val="2"/>
        <scheme val="minor"/>
      </rPr>
      <t>Ore totali</t>
    </r>
    <r>
      <rPr>
        <b/>
        <sz val="12"/>
        <color theme="1"/>
        <rFont val="Calibri"/>
        <family val="2"/>
        <scheme val="minor"/>
      </rPr>
      <t xml:space="preserve"> erogate</t>
    </r>
  </si>
  <si>
    <t xml:space="preserve">ORE </t>
  </si>
  <si>
    <t>nome
Scuola</t>
  </si>
  <si>
    <t>Allegato G - Pianificazione attività</t>
  </si>
  <si>
    <t xml:space="preserve">Programma FIxO “Azioni in favore dei giovani neet in transizione istruzione-lavoro " </t>
  </si>
  <si>
    <t>REGIONE</t>
  </si>
  <si>
    <t>Nome Regione</t>
  </si>
  <si>
    <r>
      <t>Rapporto tra percorsi</t>
    </r>
    <r>
      <rPr>
        <b/>
        <sz val="8"/>
        <color rgb="FFFF0000"/>
        <rFont val="Calibri"/>
        <family val="2"/>
        <scheme val="minor"/>
      </rPr>
      <t xml:space="preserve"> P.O.</t>
    </r>
    <r>
      <rPr>
        <b/>
        <sz val="8"/>
        <color theme="1"/>
        <rFont val="Calibri"/>
        <family val="2"/>
        <scheme val="minor"/>
      </rPr>
      <t xml:space="preserve"> su percorsi medi da </t>
    </r>
    <r>
      <rPr>
        <b/>
        <sz val="8"/>
        <color rgb="FFFF0000"/>
        <rFont val="Calibri"/>
        <family val="2"/>
        <scheme val="minor"/>
      </rPr>
      <t>CONV.</t>
    </r>
  </si>
  <si>
    <r>
      <t>Numero medio dei percorsi da</t>
    </r>
    <r>
      <rPr>
        <b/>
        <u/>
        <sz val="9"/>
        <color theme="1"/>
        <rFont val="Calibri"/>
        <family val="2"/>
        <scheme val="minor"/>
      </rPr>
      <t xml:space="preserve"> </t>
    </r>
    <r>
      <rPr>
        <b/>
        <u/>
        <sz val="9"/>
        <color rgb="FFFF0000"/>
        <rFont val="Calibri"/>
        <family val="2"/>
        <scheme val="minor"/>
      </rPr>
      <t>CONVENZIONE</t>
    </r>
  </si>
  <si>
    <t>Celle di calcolo per la pianificazione specifica</t>
  </si>
  <si>
    <r>
      <t xml:space="preserve">Stima ore totali da erogare da </t>
    </r>
    <r>
      <rPr>
        <b/>
        <sz val="12"/>
        <color rgb="FFFF0000"/>
        <rFont val="Calibri"/>
        <family val="2"/>
        <scheme val="minor"/>
      </rPr>
      <t>P. O.</t>
    </r>
  </si>
  <si>
    <r>
      <t xml:space="preserve">Numero medio dei </t>
    </r>
    <r>
      <rPr>
        <b/>
        <u/>
        <sz val="11"/>
        <color theme="1"/>
        <rFont val="Calibri"/>
        <family val="2"/>
        <scheme val="minor"/>
      </rPr>
      <t>percorsi</t>
    </r>
    <r>
      <rPr>
        <sz val="11"/>
        <color theme="1"/>
        <rFont val="Calibri"/>
        <family val="2"/>
        <scheme val="minor"/>
      </rPr>
      <t xml:space="preserve"> per singola Scuola</t>
    </r>
  </si>
  <si>
    <r>
      <t xml:space="preserve">Numero delle </t>
    </r>
    <r>
      <rPr>
        <b/>
        <u/>
        <sz val="11"/>
        <color theme="1"/>
        <rFont val="Calibri"/>
        <family val="2"/>
        <scheme val="minor"/>
      </rPr>
      <t>ore</t>
    </r>
    <r>
      <rPr>
        <sz val="11"/>
        <color theme="1"/>
        <rFont val="Calibri"/>
        <family val="2"/>
        <scheme val="minor"/>
      </rPr>
      <t xml:space="preserve"> totali per singola Scuola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</si>
</sst>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_ ;[Red]\-0\ "/>
    <numFmt numFmtId="165" formatCode="_-* #,##0.0_-;\-* #,##0.0_-;_-* &quot;-&quot;??_-;_-@_-"/>
    <numFmt numFmtId="166" formatCode="_-* #,##0_-;\-* #,##0_-;_-* &quot;-&quot;??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9242"/>
      <name val="Calibri"/>
      <family val="2"/>
      <scheme val="minor"/>
    </font>
    <font>
      <b/>
      <sz val="11"/>
      <color rgb="FF00924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rgb="FF009242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12"/>
      <color rgb="FF009242"/>
      <name val="Calibri"/>
      <family val="2"/>
      <scheme val="minor"/>
    </font>
    <font>
      <b/>
      <sz val="16"/>
      <color rgb="FF0092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12"/>
      <color indexed="8"/>
      <name val="Calibri"/>
      <family val="2"/>
    </font>
    <font>
      <b/>
      <u/>
      <sz val="11"/>
      <color theme="8"/>
      <name val="Calibri"/>
      <family val="2"/>
      <scheme val="minor"/>
    </font>
    <font>
      <b/>
      <u/>
      <sz val="14"/>
      <color theme="8"/>
      <name val="Calibri"/>
      <family val="2"/>
      <scheme val="minor"/>
    </font>
    <font>
      <i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AF8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7" fillId="14" borderId="2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0" fillId="0" borderId="0" xfId="0" applyBorder="1" applyAlignment="1"/>
    <xf numFmtId="0" fontId="5" fillId="0" borderId="28" xfId="0" applyFont="1" applyBorder="1" applyAlignment="1">
      <alignment horizontal="left" vertical="center" wrapText="1"/>
    </xf>
    <xf numFmtId="1" fontId="7" fillId="0" borderId="12" xfId="0" applyNumberFormat="1" applyFont="1" applyBorder="1" applyAlignment="1">
      <alignment horizontal="center" vertical="center"/>
    </xf>
    <xf numFmtId="0" fontId="0" fillId="0" borderId="6" xfId="0" applyBorder="1" applyAlignment="1"/>
    <xf numFmtId="0" fontId="5" fillId="0" borderId="9" xfId="0" applyFont="1" applyBorder="1" applyAlignment="1">
      <alignment horizontal="left" vertical="center" wrapText="1"/>
    </xf>
    <xf numFmtId="0" fontId="12" fillId="7" borderId="11" xfId="0" applyFont="1" applyFill="1" applyBorder="1" applyAlignment="1">
      <alignment horizontal="center" vertical="center"/>
    </xf>
    <xf numFmtId="0" fontId="0" fillId="0" borderId="11" xfId="0" applyBorder="1"/>
    <xf numFmtId="0" fontId="5" fillId="0" borderId="10" xfId="0" applyFont="1" applyBorder="1" applyAlignment="1">
      <alignment horizontal="left" vertical="center" wrapText="1"/>
    </xf>
    <xf numFmtId="0" fontId="12" fillId="7" borderId="12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5" fillId="4" borderId="35" xfId="1" applyNumberFormat="1" applyFont="1" applyFill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27" fillId="0" borderId="3" xfId="0" applyFont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/>
    </xf>
    <xf numFmtId="1" fontId="25" fillId="8" borderId="37" xfId="0" applyNumberFormat="1" applyFont="1" applyFill="1" applyBorder="1" applyAlignment="1">
      <alignment horizontal="center" vertical="center"/>
    </xf>
    <xf numFmtId="1" fontId="25" fillId="8" borderId="35" xfId="0" applyNumberFormat="1" applyFont="1" applyFill="1" applyBorder="1" applyAlignment="1">
      <alignment horizontal="center" vertical="center"/>
    </xf>
    <xf numFmtId="1" fontId="25" fillId="8" borderId="36" xfId="0" applyNumberFormat="1" applyFont="1" applyFill="1" applyBorder="1" applyAlignment="1">
      <alignment horizontal="center" vertical="center"/>
    </xf>
    <xf numFmtId="1" fontId="25" fillId="8" borderId="34" xfId="0" applyNumberFormat="1" applyFont="1" applyFill="1" applyBorder="1" applyAlignment="1">
      <alignment horizontal="center" vertical="center"/>
    </xf>
    <xf numFmtId="1" fontId="5" fillId="8" borderId="30" xfId="0" applyNumberFormat="1" applyFont="1" applyFill="1" applyBorder="1" applyAlignment="1">
      <alignment horizontal="center" vertical="center"/>
    </xf>
    <xf numFmtId="0" fontId="18" fillId="0" borderId="0" xfId="0" applyFont="1"/>
    <xf numFmtId="0" fontId="2" fillId="0" borderId="3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9" borderId="2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" fontId="14" fillId="0" borderId="0" xfId="0" applyNumberFormat="1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9" fontId="7" fillId="7" borderId="31" xfId="1" applyFont="1" applyFill="1" applyBorder="1" applyAlignment="1">
      <alignment horizontal="center" vertical="center"/>
    </xf>
    <xf numFmtId="0" fontId="0" fillId="0" borderId="41" xfId="0" applyBorder="1"/>
    <xf numFmtId="164" fontId="5" fillId="4" borderId="35" xfId="1" applyNumberFormat="1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5" fillId="0" borderId="9" xfId="0" applyFont="1" applyBorder="1"/>
    <xf numFmtId="0" fontId="16" fillId="6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1" fontId="14" fillId="0" borderId="11" xfId="0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5" fillId="0" borderId="10" xfId="0" applyFont="1" applyBorder="1"/>
    <xf numFmtId="1" fontId="21" fillId="0" borderId="10" xfId="0" applyNumberFormat="1" applyFont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7" fillId="0" borderId="38" xfId="0" applyFont="1" applyBorder="1" applyAlignment="1">
      <alignment horizontal="center" vertical="center" wrapText="1"/>
    </xf>
    <xf numFmtId="1" fontId="34" fillId="8" borderId="31" xfId="0" applyNumberFormat="1" applyFont="1" applyFill="1" applyBorder="1" applyAlignment="1">
      <alignment horizontal="center" vertical="center"/>
    </xf>
    <xf numFmtId="1" fontId="32" fillId="8" borderId="31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66" fontId="10" fillId="2" borderId="43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/>
    <xf numFmtId="166" fontId="36" fillId="4" borderId="17" xfId="2" applyNumberFormat="1" applyFont="1" applyFill="1" applyBorder="1" applyAlignment="1">
      <alignment horizontal="center" vertical="center"/>
    </xf>
    <xf numFmtId="166" fontId="7" fillId="15" borderId="43" xfId="2" applyNumberFormat="1" applyFont="1" applyFill="1" applyBorder="1" applyAlignment="1">
      <alignment horizontal="center" vertical="center"/>
    </xf>
    <xf numFmtId="165" fontId="12" fillId="15" borderId="13" xfId="2" applyNumberFormat="1" applyFont="1" applyFill="1" applyBorder="1" applyAlignment="1">
      <alignment horizontal="center" vertical="center"/>
    </xf>
    <xf numFmtId="166" fontId="12" fillId="15" borderId="17" xfId="2" applyNumberFormat="1" applyFont="1" applyFill="1" applyBorder="1" applyAlignment="1">
      <alignment horizontal="center" vertical="center"/>
    </xf>
    <xf numFmtId="166" fontId="12" fillId="15" borderId="43" xfId="2" applyNumberFormat="1" applyFont="1" applyFill="1" applyBorder="1" applyAlignment="1">
      <alignment horizontal="center" vertical="center"/>
    </xf>
    <xf numFmtId="166" fontId="7" fillId="15" borderId="44" xfId="2" applyNumberFormat="1" applyFont="1" applyFill="1" applyBorder="1" applyAlignment="1">
      <alignment horizontal="center" vertical="center"/>
    </xf>
    <xf numFmtId="165" fontId="12" fillId="15" borderId="15" xfId="2" applyNumberFormat="1" applyFont="1" applyFill="1" applyBorder="1" applyAlignment="1">
      <alignment horizontal="center" vertical="center"/>
    </xf>
    <xf numFmtId="166" fontId="12" fillId="15" borderId="18" xfId="2" applyNumberFormat="1" applyFont="1" applyFill="1" applyBorder="1" applyAlignment="1">
      <alignment horizontal="center" vertical="center"/>
    </xf>
    <xf numFmtId="166" fontId="12" fillId="15" borderId="44" xfId="2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0" fillId="13" borderId="1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0" fillId="15" borderId="5" xfId="0" applyFont="1" applyFill="1" applyBorder="1" applyAlignment="1">
      <alignment horizontal="center" vertical="center"/>
    </xf>
    <xf numFmtId="0" fontId="10" fillId="15" borderId="32" xfId="0" applyFont="1" applyFill="1" applyBorder="1" applyAlignment="1">
      <alignment horizontal="center" vertical="center"/>
    </xf>
    <xf numFmtId="166" fontId="7" fillId="2" borderId="43" xfId="2" applyNumberFormat="1" applyFont="1" applyFill="1" applyBorder="1" applyAlignment="1" applyProtection="1">
      <alignment horizontal="center" vertical="center"/>
      <protection locked="0"/>
    </xf>
    <xf numFmtId="166" fontId="7" fillId="0" borderId="43" xfId="2" applyNumberFormat="1" applyFont="1" applyBorder="1" applyAlignment="1">
      <alignment horizontal="right" vertical="center"/>
    </xf>
    <xf numFmtId="166" fontId="12" fillId="0" borderId="43" xfId="2" applyNumberFormat="1" applyFont="1" applyBorder="1" applyAlignment="1">
      <alignment horizontal="right" vertical="center"/>
    </xf>
    <xf numFmtId="166" fontId="7" fillId="0" borderId="47" xfId="2" applyNumberFormat="1" applyFont="1" applyBorder="1" applyAlignment="1">
      <alignment horizontal="right" vertical="center"/>
    </xf>
    <xf numFmtId="166" fontId="12" fillId="0" borderId="47" xfId="2" applyNumberFormat="1" applyFont="1" applyBorder="1" applyAlignment="1">
      <alignment horizontal="right" vertical="center"/>
    </xf>
    <xf numFmtId="166" fontId="0" fillId="0" borderId="47" xfId="2" applyNumberFormat="1" applyFont="1" applyBorder="1" applyAlignment="1">
      <alignment horizontal="center" vertical="center"/>
    </xf>
    <xf numFmtId="166" fontId="13" fillId="0" borderId="47" xfId="2" applyNumberFormat="1" applyFont="1" applyBorder="1" applyAlignment="1">
      <alignment horizontal="center" vertical="center"/>
    </xf>
    <xf numFmtId="166" fontId="10" fillId="0" borderId="43" xfId="2" applyNumberFormat="1" applyFont="1" applyBorder="1" applyAlignment="1">
      <alignment horizontal="center" vertical="center"/>
    </xf>
    <xf numFmtId="166" fontId="7" fillId="0" borderId="43" xfId="2" applyNumberFormat="1" applyFont="1" applyBorder="1" applyAlignment="1">
      <alignment horizontal="center" vertical="center"/>
    </xf>
    <xf numFmtId="165" fontId="12" fillId="2" borderId="13" xfId="2" applyNumberFormat="1" applyFont="1" applyFill="1" applyBorder="1" applyAlignment="1" applyProtection="1">
      <alignment horizontal="center" vertical="center"/>
      <protection locked="0"/>
    </xf>
    <xf numFmtId="165" fontId="36" fillId="0" borderId="24" xfId="2" applyNumberFormat="1" applyFont="1" applyBorder="1" applyAlignment="1">
      <alignment horizontal="center" vertical="center"/>
    </xf>
    <xf numFmtId="166" fontId="10" fillId="0" borderId="13" xfId="2" applyNumberFormat="1" applyFont="1" applyBorder="1" applyAlignment="1">
      <alignment horizontal="center" vertical="center"/>
    </xf>
    <xf numFmtId="166" fontId="10" fillId="0" borderId="17" xfId="2" applyNumberFormat="1" applyFont="1" applyBorder="1" applyAlignment="1">
      <alignment horizontal="center" vertical="center"/>
    </xf>
    <xf numFmtId="166" fontId="10" fillId="0" borderId="24" xfId="2" applyNumberFormat="1" applyFont="1" applyBorder="1" applyAlignment="1">
      <alignment horizontal="center" vertical="center"/>
    </xf>
    <xf numFmtId="166" fontId="10" fillId="0" borderId="14" xfId="2" applyNumberFormat="1" applyFont="1" applyBorder="1" applyAlignment="1">
      <alignment horizontal="center" vertical="center"/>
    </xf>
    <xf numFmtId="166" fontId="36" fillId="0" borderId="14" xfId="2" applyNumberFormat="1" applyFont="1" applyBorder="1" applyAlignment="1">
      <alignment horizontal="center" vertical="center"/>
    </xf>
    <xf numFmtId="0" fontId="3" fillId="0" borderId="0" xfId="0" applyFont="1" applyAlignment="1"/>
    <xf numFmtId="0" fontId="8" fillId="9" borderId="2" xfId="0" applyFont="1" applyFill="1" applyBorder="1" applyAlignment="1">
      <alignment horizontal="right" vertical="center"/>
    </xf>
    <xf numFmtId="1" fontId="20" fillId="0" borderId="0" xfId="0" applyNumberFormat="1" applyFont="1" applyBorder="1" applyAlignment="1">
      <alignment horizontal="center" vertical="center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1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vertical="top"/>
    </xf>
    <xf numFmtId="0" fontId="37" fillId="0" borderId="0" xfId="0" applyFont="1" applyAlignment="1">
      <alignment horizontal="center"/>
    </xf>
    <xf numFmtId="0" fontId="32" fillId="0" borderId="11" xfId="0" applyFont="1" applyFill="1" applyBorder="1" applyAlignment="1">
      <alignment horizontal="center" vertical="center"/>
    </xf>
    <xf numFmtId="0" fontId="32" fillId="4" borderId="17" xfId="0" applyFont="1" applyFill="1" applyBorder="1" applyAlignment="1">
      <alignment horizontal="center" vertical="center"/>
    </xf>
    <xf numFmtId="1" fontId="32" fillId="0" borderId="17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 applyProtection="1">
      <alignment horizontal="center" vertical="center"/>
      <protection locked="0"/>
    </xf>
    <xf numFmtId="0" fontId="32" fillId="2" borderId="43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/>
    <xf numFmtId="0" fontId="41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10" fillId="0" borderId="0" xfId="2" applyNumberFormat="1" applyFont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15" borderId="0" xfId="0" applyFill="1" applyBorder="1" applyAlignment="1">
      <alignment horizontal="center" vertical="center"/>
    </xf>
    <xf numFmtId="166" fontId="0" fillId="15" borderId="0" xfId="2" applyNumberFormat="1" applyFont="1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166" fontId="0" fillId="15" borderId="10" xfId="2" applyNumberFormat="1" applyFont="1" applyFill="1" applyBorder="1" applyAlignment="1">
      <alignment horizontal="center" vertical="center"/>
    </xf>
    <xf numFmtId="166" fontId="10" fillId="4" borderId="43" xfId="2" applyNumberFormat="1" applyFont="1" applyFill="1" applyBorder="1" applyAlignment="1" applyProtection="1">
      <alignment horizontal="center" vertical="center"/>
    </xf>
    <xf numFmtId="166" fontId="7" fillId="4" borderId="43" xfId="2" applyNumberFormat="1" applyFont="1" applyFill="1" applyBorder="1" applyAlignment="1" applyProtection="1">
      <alignment horizontal="center" vertical="center"/>
    </xf>
    <xf numFmtId="165" fontId="12" fillId="4" borderId="13" xfId="2" applyNumberFormat="1" applyFont="1" applyFill="1" applyBorder="1" applyAlignment="1" applyProtection="1">
      <alignment horizontal="center" vertical="center"/>
    </xf>
    <xf numFmtId="0" fontId="10" fillId="4" borderId="48" xfId="0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horizontal="center" vertical="center"/>
    </xf>
    <xf numFmtId="0" fontId="14" fillId="12" borderId="1" xfId="0" applyFont="1" applyFill="1" applyBorder="1" applyAlignment="1">
      <alignment horizontal="center" vertical="center" wrapText="1"/>
    </xf>
    <xf numFmtId="166" fontId="10" fillId="0" borderId="19" xfId="2" applyNumberFormat="1" applyFont="1" applyBorder="1" applyAlignment="1">
      <alignment horizontal="center" vertical="center"/>
    </xf>
    <xf numFmtId="166" fontId="10" fillId="0" borderId="42" xfId="2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 wrapText="1"/>
    </xf>
    <xf numFmtId="0" fontId="7" fillId="15" borderId="23" xfId="0" applyFont="1" applyFill="1" applyBorder="1" applyAlignment="1">
      <alignment horizontal="center" vertical="center"/>
    </xf>
    <xf numFmtId="0" fontId="7" fillId="15" borderId="25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44" fillId="2" borderId="32" xfId="0" applyFont="1" applyFill="1" applyBorder="1" applyAlignment="1" applyProtection="1">
      <alignment horizontal="left"/>
      <protection locked="0"/>
    </xf>
    <xf numFmtId="0" fontId="44" fillId="2" borderId="31" xfId="0" applyFont="1" applyFill="1" applyBorder="1" applyAlignment="1" applyProtection="1">
      <alignment horizontal="left"/>
      <protection locked="0"/>
    </xf>
    <xf numFmtId="0" fontId="44" fillId="2" borderId="50" xfId="0" applyFont="1" applyFill="1" applyBorder="1" applyAlignment="1" applyProtection="1">
      <alignment horizontal="left"/>
      <protection locked="0"/>
    </xf>
    <xf numFmtId="0" fontId="43" fillId="0" borderId="0" xfId="0" applyFont="1" applyBorder="1" applyAlignment="1">
      <alignment horizontal="center" vertical="top"/>
    </xf>
    <xf numFmtId="0" fontId="0" fillId="7" borderId="46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7" fillId="7" borderId="0" xfId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textRotation="90"/>
    </xf>
    <xf numFmtId="0" fontId="2" fillId="3" borderId="24" xfId="0" applyFont="1" applyFill="1" applyBorder="1" applyAlignment="1">
      <alignment horizontal="center" vertical="center" textRotation="90"/>
    </xf>
    <xf numFmtId="0" fontId="2" fillId="3" borderId="29" xfId="0" applyFont="1" applyFill="1" applyBorder="1" applyAlignment="1">
      <alignment horizontal="center" vertical="center" textRotation="90"/>
    </xf>
    <xf numFmtId="9" fontId="28" fillId="10" borderId="39" xfId="1" applyFont="1" applyFill="1" applyBorder="1" applyAlignment="1">
      <alignment horizontal="center" vertical="center"/>
    </xf>
    <xf numFmtId="9" fontId="28" fillId="10" borderId="40" xfId="1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45" xfId="0" applyFont="1" applyFill="1" applyBorder="1" applyAlignment="1">
      <alignment horizontal="left" vertical="center" wrapText="1"/>
    </xf>
    <xf numFmtId="0" fontId="23" fillId="11" borderId="2" xfId="0" applyFont="1" applyFill="1" applyBorder="1" applyAlignment="1">
      <alignment horizontal="left" vertical="center"/>
    </xf>
    <xf numFmtId="0" fontId="23" fillId="8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0" fillId="2" borderId="19" xfId="0" applyFont="1" applyFill="1" applyBorder="1" applyAlignment="1" applyProtection="1">
      <alignment horizontal="left" vertical="center" wrapText="1"/>
      <protection locked="0"/>
    </xf>
    <xf numFmtId="0" fontId="40" fillId="2" borderId="42" xfId="0" applyFont="1" applyFill="1" applyBorder="1" applyAlignment="1" applyProtection="1">
      <alignment horizontal="left" vertical="center" wrapText="1"/>
      <protection locked="0"/>
    </xf>
  </cellXfs>
  <cellStyles count="3">
    <cellStyle name="Migliaia" xfId="2" builtinId="3"/>
    <cellStyle name="Normale" xfId="0" builtinId="0"/>
    <cellStyle name="Percentuale" xfId="1" builtinId="5"/>
  </cellStyles>
  <dxfs count="1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AF80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1983242</xdr:colOff>
      <xdr:row>2</xdr:row>
      <xdr:rowOff>197644</xdr:rowOff>
    </xdr:to>
    <xdr:pic>
      <xdr:nvPicPr>
        <xdr:cNvPr id="2" name="Immagine 12" descr="UE dicitura lunga 2 investiamo_4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983242" cy="578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1992841</xdr:colOff>
      <xdr:row>0</xdr:row>
      <xdr:rowOff>221192</xdr:rowOff>
    </xdr:from>
    <xdr:to>
      <xdr:col>3</xdr:col>
      <xdr:colOff>31749</xdr:colOff>
      <xdr:row>4</xdr:row>
      <xdr:rowOff>212927</xdr:rowOff>
    </xdr:to>
    <xdr:pic>
      <xdr:nvPicPr>
        <xdr:cNvPr id="3" name="Immagine 13" descr="logo_MIN_LAVORO nuovaD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25924" y="221192"/>
          <a:ext cx="1489075" cy="1378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9</xdr:col>
      <xdr:colOff>38591</xdr:colOff>
      <xdr:row>2</xdr:row>
      <xdr:rowOff>273503</xdr:rowOff>
    </xdr:to>
    <xdr:pic>
      <xdr:nvPicPr>
        <xdr:cNvPr id="4" name="Immagine 15" descr="bollo garanzia giova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34450" y="247650"/>
          <a:ext cx="1133966" cy="654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1983242</xdr:colOff>
      <xdr:row>2</xdr:row>
      <xdr:rowOff>197644</xdr:rowOff>
    </xdr:to>
    <xdr:pic>
      <xdr:nvPicPr>
        <xdr:cNvPr id="2" name="Immagine 12" descr="UE dicitura lunga 2 investiamo_4c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1050" y="247650"/>
          <a:ext cx="1983242" cy="578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685800</xdr:colOff>
      <xdr:row>1</xdr:row>
      <xdr:rowOff>0</xdr:rowOff>
    </xdr:from>
    <xdr:to>
      <xdr:col>7</xdr:col>
      <xdr:colOff>260010</xdr:colOff>
      <xdr:row>3</xdr:row>
      <xdr:rowOff>14476</xdr:rowOff>
    </xdr:to>
    <xdr:pic>
      <xdr:nvPicPr>
        <xdr:cNvPr id="3" name="Immagine 13" descr="logo_MIN_LAVORO nuovaD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76825" y="247650"/>
          <a:ext cx="1669710" cy="776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15</xdr:col>
      <xdr:colOff>124316</xdr:colOff>
      <xdr:row>2</xdr:row>
      <xdr:rowOff>273503</xdr:rowOff>
    </xdr:to>
    <xdr:pic>
      <xdr:nvPicPr>
        <xdr:cNvPr id="4" name="Immagine 15" descr="bollo garanzia giova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91675" y="247650"/>
          <a:ext cx="1133966" cy="654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tabSelected="1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14" sqref="K14"/>
    </sheetView>
  </sheetViews>
  <sheetFormatPr defaultRowHeight="14.4"/>
  <cols>
    <col min="1" max="1" width="33.44140625" customWidth="1"/>
    <col min="2" max="2" width="35.109375" bestFit="1" customWidth="1"/>
    <col min="3" max="3" width="16.6640625" customWidth="1"/>
    <col min="4" max="4" width="11" customWidth="1"/>
    <col min="5" max="5" width="12.5546875" customWidth="1"/>
    <col min="6" max="6" width="3.88671875" customWidth="1"/>
    <col min="7" max="7" width="18.109375" customWidth="1"/>
    <col min="8" max="8" width="3.109375" customWidth="1"/>
    <col min="9" max="9" width="16.44140625" customWidth="1"/>
  </cols>
  <sheetData>
    <row r="1" spans="1:13" ht="20.100000000000001" customHeight="1">
      <c r="A1" s="159" t="s">
        <v>73</v>
      </c>
      <c r="B1" s="159"/>
      <c r="C1" s="159"/>
      <c r="D1" s="159"/>
      <c r="E1" s="159"/>
      <c r="F1" s="159"/>
      <c r="G1" s="159"/>
      <c r="H1" s="159"/>
      <c r="I1" s="159"/>
      <c r="J1" s="135"/>
      <c r="K1" s="135"/>
      <c r="L1" s="135"/>
      <c r="M1" s="135"/>
    </row>
    <row r="2" spans="1:13" ht="30" customHeight="1"/>
    <row r="3" spans="1:13" ht="30" customHeight="1">
      <c r="J3" s="127"/>
      <c r="K3" s="127"/>
      <c r="L3" s="127"/>
    </row>
    <row r="4" spans="1:13" ht="30" customHeight="1">
      <c r="J4" s="127"/>
      <c r="K4" s="127"/>
      <c r="L4" s="127"/>
    </row>
    <row r="5" spans="1:13" ht="30" customHeight="1">
      <c r="J5" s="127"/>
      <c r="K5" s="127"/>
      <c r="L5" s="127"/>
    </row>
    <row r="6" spans="1:13" ht="20.100000000000001" customHeight="1">
      <c r="A6" s="163" t="s">
        <v>72</v>
      </c>
      <c r="B6" s="163"/>
      <c r="C6" s="163"/>
      <c r="D6" s="163"/>
      <c r="E6" s="163"/>
      <c r="F6" s="163"/>
      <c r="G6" s="163"/>
      <c r="H6" s="163"/>
      <c r="I6" s="163"/>
    </row>
    <row r="7" spans="1:13" ht="20.100000000000001" customHeight="1" thickBot="1">
      <c r="A7" s="136"/>
      <c r="B7" s="136"/>
      <c r="C7" s="136"/>
      <c r="D7" s="136"/>
      <c r="E7" s="136"/>
      <c r="F7" s="136"/>
      <c r="G7" s="136"/>
      <c r="H7" s="136"/>
      <c r="I7" s="136"/>
    </row>
    <row r="8" spans="1:13" ht="27.75" customHeight="1" thickBot="1">
      <c r="A8" s="90" t="s">
        <v>74</v>
      </c>
      <c r="B8" s="160" t="s">
        <v>75</v>
      </c>
      <c r="C8" s="161"/>
      <c r="D8" s="161"/>
      <c r="E8" s="161"/>
      <c r="F8" s="161"/>
      <c r="G8" s="161"/>
      <c r="H8" s="161"/>
      <c r="I8" s="162"/>
    </row>
    <row r="9" spans="1:13" ht="32.25" customHeight="1" thickBot="1">
      <c r="A9" s="90" t="s">
        <v>0</v>
      </c>
      <c r="B9" s="73"/>
      <c r="C9" s="89"/>
      <c r="D9" s="92"/>
      <c r="E9" s="93"/>
      <c r="F9" s="137"/>
      <c r="G9" s="164" t="s">
        <v>80</v>
      </c>
      <c r="H9" s="137"/>
      <c r="I9" s="164" t="s">
        <v>81</v>
      </c>
      <c r="K9" s="34" t="s">
        <v>2</v>
      </c>
    </row>
    <row r="10" spans="1:13" ht="32.25" customHeight="1">
      <c r="A10" s="91"/>
      <c r="B10" s="148"/>
      <c r="C10" s="149"/>
      <c r="D10" s="94"/>
      <c r="E10" s="95"/>
      <c r="F10" s="138"/>
      <c r="G10" s="165"/>
      <c r="H10" s="138"/>
      <c r="I10" s="165"/>
      <c r="K10" s="34" t="s">
        <v>1</v>
      </c>
    </row>
    <row r="11" spans="1:13" ht="18.600000000000001" thickBot="1">
      <c r="A11" s="96"/>
      <c r="B11" s="78"/>
      <c r="C11" s="78"/>
      <c r="D11" s="78"/>
      <c r="E11" s="97"/>
      <c r="F11" s="138"/>
      <c r="G11" s="98"/>
      <c r="H11" s="138"/>
      <c r="I11" s="98"/>
      <c r="K11" s="34" t="s">
        <v>3</v>
      </c>
    </row>
    <row r="12" spans="1:13" ht="18">
      <c r="A12" s="74"/>
      <c r="B12" s="75" t="s">
        <v>4</v>
      </c>
      <c r="C12" s="76" t="s">
        <v>5</v>
      </c>
      <c r="D12" s="151" t="s">
        <v>70</v>
      </c>
      <c r="E12" s="152"/>
      <c r="F12" s="138"/>
      <c r="G12" s="98"/>
      <c r="H12" s="138"/>
      <c r="I12" s="98"/>
    </row>
    <row r="13" spans="1:13" ht="18">
      <c r="A13" s="153" t="s">
        <v>6</v>
      </c>
      <c r="B13" s="75" t="s">
        <v>7</v>
      </c>
      <c r="C13" s="77"/>
      <c r="D13" s="112"/>
      <c r="E13" s="113"/>
      <c r="F13" s="138"/>
      <c r="G13" s="98"/>
      <c r="H13" s="138"/>
      <c r="I13" s="98"/>
    </row>
    <row r="14" spans="1:13" ht="18">
      <c r="A14" s="154"/>
      <c r="B14" s="75"/>
      <c r="C14" s="145"/>
      <c r="D14" s="112"/>
      <c r="E14" s="113"/>
      <c r="F14" s="138"/>
      <c r="G14" s="98"/>
      <c r="H14" s="138"/>
      <c r="I14" s="98"/>
    </row>
    <row r="15" spans="1:13" ht="18">
      <c r="A15" s="68"/>
      <c r="B15" s="69"/>
      <c r="C15" s="108"/>
      <c r="D15" s="114"/>
      <c r="E15" s="115"/>
      <c r="F15" s="138"/>
      <c r="G15" s="98"/>
      <c r="H15" s="138"/>
      <c r="I15" s="98"/>
    </row>
    <row r="16" spans="1:13" ht="18">
      <c r="A16" s="153" t="s">
        <v>8</v>
      </c>
      <c r="B16" s="75" t="s">
        <v>7</v>
      </c>
      <c r="C16" s="101"/>
      <c r="D16" s="110"/>
      <c r="E16" s="80">
        <f>C16*D16</f>
        <v>0</v>
      </c>
      <c r="F16" s="138"/>
      <c r="G16" s="102">
        <f>+IF($C$9=0,0,C16/$C$9)</f>
        <v>0</v>
      </c>
      <c r="H16" s="139"/>
      <c r="I16" s="103">
        <f>+IF($C$9=0,0,E16/$C$9)</f>
        <v>0</v>
      </c>
    </row>
    <row r="17" spans="1:9" ht="18">
      <c r="A17" s="154"/>
      <c r="B17" s="75"/>
      <c r="C17" s="146"/>
      <c r="D17" s="147"/>
      <c r="E17" s="80"/>
      <c r="F17" s="138"/>
      <c r="G17" s="102"/>
      <c r="H17" s="139"/>
      <c r="I17" s="103"/>
    </row>
    <row r="18" spans="1:9" ht="18">
      <c r="A18" s="68"/>
      <c r="B18" s="69"/>
      <c r="C18" s="109"/>
      <c r="D18" s="111"/>
      <c r="E18" s="116"/>
      <c r="F18" s="138"/>
      <c r="G18" s="104"/>
      <c r="H18" s="139"/>
      <c r="I18" s="105"/>
    </row>
    <row r="19" spans="1:9" ht="18">
      <c r="A19" s="153" t="s">
        <v>9</v>
      </c>
      <c r="B19" s="75" t="s">
        <v>7</v>
      </c>
      <c r="C19" s="101"/>
      <c r="D19" s="110"/>
      <c r="E19" s="80">
        <f>C19*D19</f>
        <v>0</v>
      </c>
      <c r="F19" s="138"/>
      <c r="G19" s="102">
        <f>+IF($C$9=0,0,C19/$C$9)</f>
        <v>0</v>
      </c>
      <c r="H19" s="139"/>
      <c r="I19" s="103">
        <f>+IF($C$9=0,0,E19/$C$9)</f>
        <v>0</v>
      </c>
    </row>
    <row r="20" spans="1:9" ht="18">
      <c r="A20" s="154"/>
      <c r="B20" s="75"/>
      <c r="C20" s="146"/>
      <c r="D20" s="147"/>
      <c r="E20" s="80"/>
      <c r="F20" s="138"/>
      <c r="G20" s="102"/>
      <c r="H20" s="139"/>
      <c r="I20" s="103"/>
    </row>
    <row r="21" spans="1:9" ht="18">
      <c r="A21" s="68"/>
      <c r="B21" s="69"/>
      <c r="C21" s="108"/>
      <c r="D21" s="111"/>
      <c r="E21" s="116"/>
      <c r="F21" s="138"/>
      <c r="G21" s="106"/>
      <c r="H21" s="140"/>
      <c r="I21" s="107"/>
    </row>
    <row r="22" spans="1:9" ht="18">
      <c r="A22" s="157" t="s">
        <v>10</v>
      </c>
      <c r="B22" s="99" t="s">
        <v>11</v>
      </c>
      <c r="C22" s="81">
        <f t="shared" ref="C22" si="0">C16+C19</f>
        <v>0</v>
      </c>
      <c r="D22" s="82">
        <f>IF(D16+D19=0,0,AVERAGE(D16,D19))</f>
        <v>0</v>
      </c>
      <c r="E22" s="83">
        <f>E16+E19</f>
        <v>0</v>
      </c>
      <c r="F22" s="141"/>
      <c r="G22" s="81">
        <f>+IF($C$9=0,0,C22/$C$9)</f>
        <v>0</v>
      </c>
      <c r="H22" s="142"/>
      <c r="I22" s="84">
        <f>+IF($C$9=0,0,E22/$C$9)</f>
        <v>0</v>
      </c>
    </row>
    <row r="23" spans="1:9" ht="18.600000000000001" thickBot="1">
      <c r="A23" s="158"/>
      <c r="B23" s="100"/>
      <c r="C23" s="85"/>
      <c r="D23" s="86"/>
      <c r="E23" s="87"/>
      <c r="F23" s="143"/>
      <c r="G23" s="85"/>
      <c r="H23" s="144"/>
      <c r="I23" s="88"/>
    </row>
    <row r="25" spans="1:9" ht="15.6">
      <c r="A25" s="118" t="s">
        <v>16</v>
      </c>
      <c r="B25" s="155" t="s">
        <v>17</v>
      </c>
      <c r="C25" s="155"/>
    </row>
    <row r="26" spans="1:9" ht="15.6">
      <c r="A26" s="117"/>
      <c r="B26" s="156" t="s">
        <v>18</v>
      </c>
      <c r="C26" s="156"/>
    </row>
    <row r="27" spans="1:9" ht="15.6">
      <c r="A27" s="79"/>
    </row>
  </sheetData>
  <sheetProtection algorithmName="SHA-512" hashValue="ELkAaDyRUMxuY/arMCdypydxX/7wakbgnEFLRIecgUI7D6chjUqJomoQMgYBmz0mnxeSrdCgCPAkEdcq4kJ34A==" saltValue="81Ms6jdXIjynXIhncWmhWQ==" spinCount="100000" sheet="1" objects="1" scenarios="1"/>
  <mergeCells count="12">
    <mergeCell ref="A1:I1"/>
    <mergeCell ref="B8:I8"/>
    <mergeCell ref="A6:I6"/>
    <mergeCell ref="G9:G10"/>
    <mergeCell ref="I9:I10"/>
    <mergeCell ref="D12:E12"/>
    <mergeCell ref="A13:A14"/>
    <mergeCell ref="B25:C25"/>
    <mergeCell ref="B26:C26"/>
    <mergeCell ref="A16:A17"/>
    <mergeCell ref="A19:A20"/>
    <mergeCell ref="A22:A23"/>
  </mergeCells>
  <dataValidations count="1">
    <dataValidation type="list" allowBlank="1" showInputMessage="1" showErrorMessage="1" sqref="B9:B10">
      <formula1>$K$9:$K$11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4">
    <tabColor theme="5" tint="-0.249977111117893"/>
  </sheetPr>
  <dimension ref="A1:Y27"/>
  <sheetViews>
    <sheetView showGridLines="0" zoomScale="80" zoomScaleNormal="80" zoomScalePageLayoutView="42" workbookViewId="0">
      <pane ySplit="8" topLeftCell="A9" activePane="bottomLeft" state="frozen"/>
      <selection pane="bottomLeft" activeCell="C5" sqref="C5"/>
    </sheetView>
  </sheetViews>
  <sheetFormatPr defaultRowHeight="14.4"/>
  <cols>
    <col min="1" max="1" width="4.88671875" customWidth="1"/>
    <col min="2" max="2" width="6.88671875" customWidth="1"/>
    <col min="3" max="3" width="46.44140625" customWidth="1"/>
    <col min="4" max="4" width="10.5546875" customWidth="1"/>
    <col min="5" max="5" width="2.88671875" hidden="1" customWidth="1"/>
    <col min="6" max="6" width="12.5546875" customWidth="1"/>
    <col min="7" max="7" width="18.88671875" style="36" customWidth="1"/>
    <col min="8" max="8" width="10" customWidth="1"/>
    <col min="9" max="9" width="12.109375" customWidth="1"/>
    <col min="10" max="10" width="8.33203125" bestFit="1" customWidth="1"/>
    <col min="11" max="11" width="5.6640625" customWidth="1"/>
    <col min="12" max="13" width="8.33203125" bestFit="1" customWidth="1"/>
    <col min="14" max="14" width="9" customWidth="1"/>
    <col min="15" max="16" width="6.109375" customWidth="1"/>
    <col min="17" max="17" width="9.5546875" customWidth="1"/>
    <col min="18" max="18" width="11.33203125" customWidth="1"/>
    <col min="19" max="19" width="5.33203125" customWidth="1"/>
    <col min="20" max="20" width="8.109375" customWidth="1"/>
    <col min="21" max="21" width="7.44140625" customWidth="1"/>
    <col min="22" max="22" width="10.33203125" customWidth="1"/>
    <col min="23" max="23" width="9.33203125" customWidth="1"/>
  </cols>
  <sheetData>
    <row r="1" spans="1:23" ht="20.100000000000001" customHeight="1">
      <c r="A1" s="134"/>
      <c r="B1" s="134"/>
      <c r="C1" s="159" t="s">
        <v>73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34"/>
      <c r="Q1" s="134"/>
      <c r="R1" s="134"/>
      <c r="S1" s="134"/>
      <c r="T1" s="134"/>
      <c r="U1" s="134"/>
      <c r="V1" s="134"/>
    </row>
    <row r="2" spans="1:23" ht="30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spans="1:23" ht="30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</row>
    <row r="4" spans="1:23" ht="20.100000000000001" customHeight="1" thickBot="1">
      <c r="A4" s="186" t="str">
        <f>+Convenzione!A6</f>
        <v>Allegato G - Pianificazione attività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</row>
    <row r="5" spans="1:23" ht="25.5" customHeight="1">
      <c r="A5" s="188" t="str">
        <f>+Convenzione!B8</f>
        <v>Nome Regione</v>
      </c>
      <c r="B5" s="188"/>
      <c r="C5" s="150" t="s">
        <v>12</v>
      </c>
      <c r="D5" s="52" t="s">
        <v>13</v>
      </c>
      <c r="E5" s="53"/>
      <c r="F5" s="52" t="s">
        <v>14</v>
      </c>
      <c r="G5" s="54" t="s">
        <v>15</v>
      </c>
      <c r="H5" s="37" t="s">
        <v>16</v>
      </c>
      <c r="I5" s="189" t="s">
        <v>17</v>
      </c>
      <c r="J5" s="189"/>
      <c r="K5" s="189"/>
      <c r="L5" s="189"/>
      <c r="M5" s="189"/>
      <c r="N5" s="189"/>
      <c r="O5" s="189"/>
      <c r="P5" s="8"/>
      <c r="Q5" s="8"/>
      <c r="R5" s="8"/>
      <c r="S5" s="8"/>
      <c r="T5" s="8"/>
      <c r="U5" s="8"/>
      <c r="V5" s="8"/>
    </row>
    <row r="6" spans="1:23">
      <c r="A6" s="188"/>
      <c r="B6" s="188"/>
      <c r="C6" s="55" t="s">
        <v>77</v>
      </c>
      <c r="D6" s="41">
        <f>+Convenzione!G16</f>
        <v>0</v>
      </c>
      <c r="E6" s="5"/>
      <c r="F6" s="41">
        <f>+Convenzione!G19</f>
        <v>0</v>
      </c>
      <c r="G6" s="56">
        <f>+Convenzione!G22</f>
        <v>0</v>
      </c>
      <c r="H6" s="8"/>
      <c r="I6" s="190" t="s">
        <v>18</v>
      </c>
      <c r="J6" s="191"/>
      <c r="K6" s="191"/>
      <c r="L6" s="191"/>
      <c r="M6" s="191"/>
      <c r="N6" s="191"/>
      <c r="O6" s="192"/>
      <c r="P6" s="8"/>
      <c r="Q6" s="8"/>
      <c r="R6" s="8"/>
      <c r="S6" s="8"/>
      <c r="T6" s="8"/>
      <c r="U6" s="8"/>
      <c r="V6" s="8"/>
    </row>
    <row r="7" spans="1:23">
      <c r="A7" s="188"/>
      <c r="B7" s="188"/>
      <c r="C7" s="55" t="s">
        <v>19</v>
      </c>
      <c r="D7" s="6">
        <f>+Convenzione!D16</f>
        <v>0</v>
      </c>
      <c r="E7" s="5"/>
      <c r="F7" s="7">
        <f>+Convenzione!D19</f>
        <v>0</v>
      </c>
      <c r="G7" s="57">
        <f>+Convenzione!D22</f>
        <v>0</v>
      </c>
      <c r="H7" s="8"/>
      <c r="I7" s="193" t="s">
        <v>20</v>
      </c>
      <c r="J7" s="193"/>
      <c r="K7" s="193"/>
      <c r="L7" s="193"/>
      <c r="M7" s="193"/>
      <c r="N7" s="193"/>
      <c r="O7" s="193"/>
      <c r="P7" s="8"/>
      <c r="Q7" s="8"/>
      <c r="R7" s="8"/>
      <c r="S7" s="8"/>
      <c r="T7" s="8"/>
      <c r="U7" s="8"/>
      <c r="V7" s="8"/>
    </row>
    <row r="8" spans="1:23" ht="15" thickBot="1">
      <c r="A8" s="188"/>
      <c r="B8" s="188"/>
      <c r="C8" s="55" t="s">
        <v>21</v>
      </c>
      <c r="D8" s="119">
        <f>+D6*D7</f>
        <v>0</v>
      </c>
      <c r="E8" s="58"/>
      <c r="F8" s="59">
        <f>+F6*F7</f>
        <v>0</v>
      </c>
      <c r="G8" s="60">
        <f>+D8+F8</f>
        <v>0</v>
      </c>
      <c r="H8" s="8"/>
      <c r="I8" s="194" t="s">
        <v>78</v>
      </c>
      <c r="J8" s="194"/>
      <c r="K8" s="194"/>
      <c r="L8" s="194"/>
      <c r="M8" s="194"/>
      <c r="N8" s="194"/>
      <c r="O8" s="194"/>
      <c r="P8" s="8"/>
      <c r="Q8" s="8"/>
      <c r="R8" s="8"/>
      <c r="S8" s="8"/>
      <c r="T8" s="8"/>
      <c r="U8" s="8"/>
      <c r="V8" s="8"/>
    </row>
    <row r="9" spans="1:23" ht="39.75" customHeight="1" thickBot="1">
      <c r="A9" s="9">
        <v>1</v>
      </c>
      <c r="B9" s="10" t="s">
        <v>71</v>
      </c>
      <c r="C9" s="203"/>
      <c r="D9" s="204"/>
      <c r="E9" s="1"/>
      <c r="F9" s="52" t="s">
        <v>13</v>
      </c>
      <c r="G9" s="52" t="s">
        <v>14</v>
      </c>
      <c r="V9" s="11"/>
      <c r="W9" s="11"/>
    </row>
    <row r="10" spans="1:23" ht="36" customHeight="1">
      <c r="A10" s="1"/>
      <c r="B10" s="71"/>
      <c r="C10" s="12" t="s">
        <v>22</v>
      </c>
      <c r="D10" s="130">
        <f>$F10+$G10</f>
        <v>0</v>
      </c>
      <c r="E10" s="1"/>
      <c r="F10" s="132"/>
      <c r="G10" s="133"/>
      <c r="H10" s="181">
        <f>IF((D10=0),0,D10/G6)</f>
        <v>0</v>
      </c>
      <c r="I10" s="197" t="s">
        <v>76</v>
      </c>
      <c r="V10" s="11"/>
      <c r="W10" s="11"/>
    </row>
    <row r="11" spans="1:23" ht="36" customHeight="1" thickBot="1">
      <c r="A11" s="63"/>
      <c r="B11" s="63"/>
      <c r="C11" s="12" t="s">
        <v>79</v>
      </c>
      <c r="D11" s="131">
        <f>$F11+$G11</f>
        <v>0</v>
      </c>
      <c r="E11" s="1"/>
      <c r="F11" s="129">
        <f>$F10*$D$7</f>
        <v>0</v>
      </c>
      <c r="G11" s="129">
        <f>$G10*$F$7</f>
        <v>0</v>
      </c>
      <c r="H11" s="182"/>
      <c r="I11" s="198"/>
      <c r="V11" s="11"/>
      <c r="W11" s="11"/>
    </row>
    <row r="12" spans="1:23" ht="31.2">
      <c r="A12" s="63"/>
      <c r="B12" s="63"/>
      <c r="C12" s="12" t="s">
        <v>23</v>
      </c>
      <c r="D12" s="126"/>
      <c r="E12" s="1"/>
      <c r="F12" s="195" t="s">
        <v>24</v>
      </c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6"/>
      <c r="W12" s="13"/>
    </row>
    <row r="13" spans="1:23" ht="31.8" thickBot="1">
      <c r="A13" s="63"/>
      <c r="B13" s="63"/>
      <c r="C13" s="14" t="s">
        <v>25</v>
      </c>
      <c r="D13" s="15">
        <f>+IF(D12=0,0,$D11/D12)</f>
        <v>0</v>
      </c>
      <c r="E13" s="1"/>
      <c r="F13" s="172" t="s">
        <v>26</v>
      </c>
      <c r="G13" s="173"/>
      <c r="H13" s="166">
        <v>2016</v>
      </c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7"/>
      <c r="W13" s="13"/>
    </row>
    <row r="14" spans="1:23" ht="21.6" thickBot="1">
      <c r="A14" s="70"/>
      <c r="B14" s="70"/>
      <c r="C14" s="2"/>
      <c r="D14" s="3"/>
      <c r="E14" s="1"/>
      <c r="F14" s="174" t="s">
        <v>27</v>
      </c>
      <c r="G14" s="175"/>
      <c r="H14" s="46" t="s">
        <v>28</v>
      </c>
      <c r="I14" s="46" t="s">
        <v>29</v>
      </c>
      <c r="J14" s="46" t="s">
        <v>30</v>
      </c>
      <c r="K14" s="46" t="s">
        <v>31</v>
      </c>
      <c r="L14" s="46" t="s">
        <v>32</v>
      </c>
      <c r="M14" s="46" t="s">
        <v>33</v>
      </c>
      <c r="N14" s="46" t="s">
        <v>34</v>
      </c>
      <c r="O14" s="46" t="s">
        <v>35</v>
      </c>
      <c r="P14" s="46" t="s">
        <v>36</v>
      </c>
      <c r="Q14" s="46" t="s">
        <v>37</v>
      </c>
      <c r="R14" s="46" t="s">
        <v>38</v>
      </c>
      <c r="S14" s="46" t="s">
        <v>39</v>
      </c>
      <c r="T14" s="47" t="s">
        <v>40</v>
      </c>
      <c r="U14" s="201"/>
      <c r="V14" s="202"/>
      <c r="W14" s="13"/>
    </row>
    <row r="15" spans="1:23" ht="18">
      <c r="A15" s="178" t="s">
        <v>41</v>
      </c>
      <c r="B15" s="169" t="s">
        <v>42</v>
      </c>
      <c r="C15" s="17" t="s">
        <v>43</v>
      </c>
      <c r="D15" s="120"/>
      <c r="E15" s="1"/>
      <c r="F15" s="176" t="s">
        <v>44</v>
      </c>
      <c r="G15" s="22" t="s">
        <v>45</v>
      </c>
      <c r="H15" s="23">
        <f>IF($D12&gt;=12,+$D17,0)</f>
        <v>0</v>
      </c>
      <c r="I15" s="23">
        <f>IF($D12&gt;=11,+$D17,0)</f>
        <v>0</v>
      </c>
      <c r="J15" s="23">
        <f>IF($D12&gt;=10,+$D17,0)</f>
        <v>0</v>
      </c>
      <c r="K15" s="23">
        <f>IF($D12&gt;=9,+$D17,0)</f>
        <v>0</v>
      </c>
      <c r="L15" s="23">
        <f>IF($D12&gt;=8,+$D17,0)</f>
        <v>0</v>
      </c>
      <c r="M15" s="23">
        <f>IF($D12&gt;=7,+$D17,0)</f>
        <v>0</v>
      </c>
      <c r="N15" s="23">
        <f>IF($D12&gt;=6,+$D17,0)</f>
        <v>0</v>
      </c>
      <c r="O15" s="23">
        <f>IF($D12&gt;=5,+$D17,0)</f>
        <v>0</v>
      </c>
      <c r="P15" s="23">
        <f>IF($D12&gt;=4,+$D17,0)</f>
        <v>0</v>
      </c>
      <c r="Q15" s="23">
        <f>IF($D12&gt;=3,+$D17,0)</f>
        <v>0</v>
      </c>
      <c r="R15" s="23">
        <f>IF($D12&gt;=2,+$D17,0)</f>
        <v>0</v>
      </c>
      <c r="S15" s="23">
        <f>IF($D12&gt;=1,+$D17,0)</f>
        <v>0</v>
      </c>
      <c r="T15" s="44">
        <f t="shared" ref="T15:T20" si="0">SUM(H15:S15)</f>
        <v>0</v>
      </c>
      <c r="U15" s="168">
        <f>IF(T15=0,0,T16/T15)</f>
        <v>0</v>
      </c>
      <c r="V15" s="19"/>
      <c r="W15" s="187"/>
    </row>
    <row r="16" spans="1:23" ht="18">
      <c r="A16" s="179"/>
      <c r="B16" s="170"/>
      <c r="C16" s="2" t="s">
        <v>46</v>
      </c>
      <c r="D16" s="121"/>
      <c r="E16" s="1"/>
      <c r="F16" s="176"/>
      <c r="G16" s="4" t="s">
        <v>47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45">
        <f t="shared" si="0"/>
        <v>0</v>
      </c>
      <c r="U16" s="168"/>
      <c r="V16" s="19"/>
      <c r="W16" s="187"/>
    </row>
    <row r="17" spans="1:25" ht="18">
      <c r="A17" s="179"/>
      <c r="B17" s="170"/>
      <c r="C17" s="2" t="s">
        <v>48</v>
      </c>
      <c r="D17" s="18">
        <f>+D16*4</f>
        <v>0</v>
      </c>
      <c r="E17" s="1"/>
      <c r="F17" s="176" t="s">
        <v>49</v>
      </c>
      <c r="G17" s="22" t="str">
        <f>+G15</f>
        <v>Pian. standard</v>
      </c>
      <c r="H17" s="23">
        <f>IF($D12&gt;=12,+$D21,0)</f>
        <v>0</v>
      </c>
      <c r="I17" s="23">
        <f>IF($D12&gt;=11,+$D21,0)</f>
        <v>0</v>
      </c>
      <c r="J17" s="23">
        <f>IF($D12&gt;=10,+$D21,0)</f>
        <v>0</v>
      </c>
      <c r="K17" s="23">
        <f>IF($D12&gt;=9,+$D21,0)</f>
        <v>0</v>
      </c>
      <c r="L17" s="23">
        <f>IF($D12&gt;=8,+$D21,0)</f>
        <v>0</v>
      </c>
      <c r="M17" s="23">
        <f>IF($D12&gt;=7,+$D21,0)</f>
        <v>0</v>
      </c>
      <c r="N17" s="23">
        <f>IF($D12&gt;=6,+$D21,0)</f>
        <v>0</v>
      </c>
      <c r="O17" s="23">
        <f>IF($D12&gt;=5,+$D21,0)</f>
        <v>0</v>
      </c>
      <c r="P17" s="23">
        <f>IF($D12&gt;=4,+$D21,0)</f>
        <v>0</v>
      </c>
      <c r="Q17" s="23">
        <f>IF($D12&gt;=3,+$D21,0)</f>
        <v>0</v>
      </c>
      <c r="R17" s="23">
        <f>IF($D12&gt;=2,+$D21,0)</f>
        <v>0</v>
      </c>
      <c r="S17" s="23">
        <f>IF($D12&gt;=1,+$D21,0)</f>
        <v>0</v>
      </c>
      <c r="T17" s="44">
        <f t="shared" si="0"/>
        <v>0</v>
      </c>
      <c r="U17" s="168">
        <f>IF(T17=0,0,T18/T17)</f>
        <v>0</v>
      </c>
      <c r="V17" s="19"/>
      <c r="W17" s="187"/>
    </row>
    <row r="18" spans="1:25" ht="18.600000000000001" thickBot="1">
      <c r="A18" s="179"/>
      <c r="B18" s="171"/>
      <c r="C18" s="20" t="s">
        <v>50</v>
      </c>
      <c r="D18" s="18">
        <f>+D17*D12</f>
        <v>0</v>
      </c>
      <c r="E18" s="1"/>
      <c r="F18" s="176"/>
      <c r="G18" s="4" t="str">
        <f>+G16</f>
        <v>Pian. specifica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45">
        <f t="shared" si="0"/>
        <v>0</v>
      </c>
      <c r="U18" s="168"/>
      <c r="V18" s="19"/>
      <c r="W18" s="187"/>
    </row>
    <row r="19" spans="1:25" ht="18">
      <c r="A19" s="179"/>
      <c r="B19" s="169" t="s">
        <v>51</v>
      </c>
      <c r="C19" s="17" t="s">
        <v>52</v>
      </c>
      <c r="D19" s="122"/>
      <c r="E19" s="1"/>
      <c r="F19" s="177" t="s">
        <v>53</v>
      </c>
      <c r="G19" s="22" t="str">
        <f>+G17</f>
        <v>Pian. standard</v>
      </c>
      <c r="H19" s="23">
        <f>+H15+H17</f>
        <v>0</v>
      </c>
      <c r="I19" s="23">
        <f t="shared" ref="I19:S19" si="1">+I15+I17</f>
        <v>0</v>
      </c>
      <c r="J19" s="23">
        <f t="shared" si="1"/>
        <v>0</v>
      </c>
      <c r="K19" s="23">
        <f t="shared" si="1"/>
        <v>0</v>
      </c>
      <c r="L19" s="23">
        <f t="shared" si="1"/>
        <v>0</v>
      </c>
      <c r="M19" s="23">
        <f t="shared" si="1"/>
        <v>0</v>
      </c>
      <c r="N19" s="23">
        <f t="shared" si="1"/>
        <v>0</v>
      </c>
      <c r="O19" s="23">
        <f t="shared" si="1"/>
        <v>0</v>
      </c>
      <c r="P19" s="23">
        <f t="shared" si="1"/>
        <v>0</v>
      </c>
      <c r="Q19" s="23">
        <f t="shared" si="1"/>
        <v>0</v>
      </c>
      <c r="R19" s="23">
        <f t="shared" si="1"/>
        <v>0</v>
      </c>
      <c r="S19" s="23">
        <f t="shared" si="1"/>
        <v>0</v>
      </c>
      <c r="T19" s="44">
        <f t="shared" si="0"/>
        <v>0</v>
      </c>
      <c r="U19" s="168">
        <f>IF(T19=0,0,T20/T19)</f>
        <v>0</v>
      </c>
      <c r="V19" s="19"/>
      <c r="W19" s="187"/>
    </row>
    <row r="20" spans="1:25" ht="21">
      <c r="A20" s="179"/>
      <c r="B20" s="170"/>
      <c r="C20" s="2" t="s">
        <v>54</v>
      </c>
      <c r="D20" s="123"/>
      <c r="E20" s="1"/>
      <c r="F20" s="177"/>
      <c r="G20" s="4" t="str">
        <f>+G18</f>
        <v>Pian. specifica</v>
      </c>
      <c r="H20" s="42">
        <f>H16+H18</f>
        <v>0</v>
      </c>
      <c r="I20" s="42">
        <f>I16+I18</f>
        <v>0</v>
      </c>
      <c r="J20" s="42">
        <f t="shared" ref="J20:S20" si="2">J16+J18</f>
        <v>0</v>
      </c>
      <c r="K20" s="42">
        <f t="shared" si="2"/>
        <v>0</v>
      </c>
      <c r="L20" s="42">
        <f t="shared" si="2"/>
        <v>0</v>
      </c>
      <c r="M20" s="42">
        <f t="shared" si="2"/>
        <v>0</v>
      </c>
      <c r="N20" s="42">
        <f t="shared" si="2"/>
        <v>0</v>
      </c>
      <c r="O20" s="42">
        <f t="shared" si="2"/>
        <v>0</v>
      </c>
      <c r="P20" s="42">
        <f t="shared" si="2"/>
        <v>0</v>
      </c>
      <c r="Q20" s="42">
        <f t="shared" si="2"/>
        <v>0</v>
      </c>
      <c r="R20" s="42">
        <f t="shared" si="2"/>
        <v>0</v>
      </c>
      <c r="S20" s="42">
        <f t="shared" si="2"/>
        <v>0</v>
      </c>
      <c r="T20" s="43">
        <f t="shared" si="0"/>
        <v>0</v>
      </c>
      <c r="U20" s="168"/>
      <c r="V20" s="19"/>
      <c r="W20" s="187"/>
    </row>
    <row r="21" spans="1:25" ht="21.6" thickBot="1">
      <c r="A21" s="179"/>
      <c r="B21" s="170"/>
      <c r="C21" s="2" t="s">
        <v>55</v>
      </c>
      <c r="D21" s="18">
        <f>+D20*4</f>
        <v>0</v>
      </c>
      <c r="E21" s="1"/>
      <c r="F21" s="67" t="s">
        <v>56</v>
      </c>
      <c r="G21" s="48" t="s">
        <v>47</v>
      </c>
      <c r="H21" s="65">
        <f>IF((G7=0),0,H20/G7)</f>
        <v>0</v>
      </c>
      <c r="I21" s="65">
        <f>IF((G7=0),0,I20/G7)</f>
        <v>0</v>
      </c>
      <c r="J21" s="65">
        <f>IF((G7=0),0,J20/G7)</f>
        <v>0</v>
      </c>
      <c r="K21" s="65">
        <f>IF((G7=0),0,K20/G7)</f>
        <v>0</v>
      </c>
      <c r="L21" s="65">
        <f>IF((G7=0),0,L20/G7)</f>
        <v>0</v>
      </c>
      <c r="M21" s="65">
        <f>IF((G7=0),0,M20/G7)</f>
        <v>0</v>
      </c>
      <c r="N21" s="65">
        <f>IF((G7=0),0,N20/G7)</f>
        <v>0</v>
      </c>
      <c r="O21" s="65">
        <f>IF((G7=0),0,O20/G7)</f>
        <v>0</v>
      </c>
      <c r="P21" s="65">
        <f>IF((G7=0),0,P20/G7)</f>
        <v>0</v>
      </c>
      <c r="Q21" s="65">
        <f>IF((G7=0),0,Q20/G7)</f>
        <v>0</v>
      </c>
      <c r="R21" s="65">
        <f>IF((G7=0),0,R20/G7)</f>
        <v>0</v>
      </c>
      <c r="S21" s="65">
        <f>IF((G7=0),0,S20/G7)</f>
        <v>0</v>
      </c>
      <c r="T21" s="66">
        <f>IF((G7=0),0,T20/G7)</f>
        <v>0</v>
      </c>
      <c r="U21" s="49"/>
      <c r="V21" s="50"/>
      <c r="W21" s="187"/>
    </row>
    <row r="22" spans="1:25" ht="28.2" thickBot="1">
      <c r="A22" s="179"/>
      <c r="B22" s="171"/>
      <c r="C22" s="20" t="s">
        <v>57</v>
      </c>
      <c r="D22" s="18">
        <f>+D21*D12</f>
        <v>0</v>
      </c>
      <c r="E22" s="1"/>
      <c r="H22" s="183" t="s">
        <v>58</v>
      </c>
      <c r="I22" s="184"/>
      <c r="J22" s="185"/>
      <c r="K22" s="183" t="s">
        <v>59</v>
      </c>
      <c r="L22" s="184"/>
      <c r="M22" s="185"/>
      <c r="N22" s="183" t="s">
        <v>60</v>
      </c>
      <c r="O22" s="184"/>
      <c r="P22" s="185"/>
      <c r="Q22" s="64" t="s">
        <v>56</v>
      </c>
      <c r="R22" s="199" t="s">
        <v>61</v>
      </c>
      <c r="S22" s="13"/>
      <c r="T22" s="13"/>
      <c r="W22" s="187"/>
    </row>
    <row r="23" spans="1:25" ht="43.5" customHeight="1" thickBot="1">
      <c r="A23" s="179"/>
      <c r="B23" s="169" t="s">
        <v>62</v>
      </c>
      <c r="C23" s="17" t="s">
        <v>63</v>
      </c>
      <c r="D23" s="124">
        <f>+D15+D19</f>
        <v>0</v>
      </c>
      <c r="E23" s="1"/>
      <c r="H23" s="26" t="s">
        <v>40</v>
      </c>
      <c r="I23" s="27" t="s">
        <v>64</v>
      </c>
      <c r="J23" s="27" t="s">
        <v>65</v>
      </c>
      <c r="K23" s="26" t="s">
        <v>40</v>
      </c>
      <c r="L23" s="27" t="s">
        <v>64</v>
      </c>
      <c r="M23" s="27" t="s">
        <v>65</v>
      </c>
      <c r="N23" s="26" t="s">
        <v>40</v>
      </c>
      <c r="O23" s="27" t="s">
        <v>64</v>
      </c>
      <c r="P23" s="27" t="s">
        <v>65</v>
      </c>
      <c r="Q23" s="35"/>
      <c r="R23" s="200"/>
      <c r="S23" s="13"/>
      <c r="T23" s="13"/>
      <c r="U23" s="1"/>
      <c r="V23" s="13"/>
    </row>
    <row r="24" spans="1:25" ht="18.600000000000001" thickBot="1">
      <c r="A24" s="179"/>
      <c r="B24" s="170"/>
      <c r="C24" s="2" t="s">
        <v>66</v>
      </c>
      <c r="D24" s="125">
        <f>+D16+D20</f>
        <v>0</v>
      </c>
      <c r="E24" s="1"/>
      <c r="G24" s="28" t="str">
        <f>+G20</f>
        <v>Pian. specifica</v>
      </c>
      <c r="H24" s="29">
        <f>+T16</f>
        <v>0</v>
      </c>
      <c r="I24" s="30">
        <f>IF((D12=0),0,+H24/D12)</f>
        <v>0</v>
      </c>
      <c r="J24" s="31">
        <f>+I24/4</f>
        <v>0</v>
      </c>
      <c r="K24" s="32">
        <f>+T18</f>
        <v>0</v>
      </c>
      <c r="L24" s="30">
        <f>IF((D12=0),0,+K24/D12)</f>
        <v>0</v>
      </c>
      <c r="M24" s="31">
        <f>+L24/4</f>
        <v>0</v>
      </c>
      <c r="N24" s="32">
        <f>+T20</f>
        <v>0</v>
      </c>
      <c r="O24" s="30">
        <f>IF((D12=0),0,+N24/D12)</f>
        <v>0</v>
      </c>
      <c r="P24" s="31">
        <f>+O24/4</f>
        <v>0</v>
      </c>
      <c r="Q24" s="33">
        <f>IF((G7=0),0,+T20/$G$7)</f>
        <v>0</v>
      </c>
      <c r="R24" s="181">
        <f>IF((D11=0),0,+N24/$D11)</f>
        <v>0</v>
      </c>
      <c r="S24" s="13"/>
      <c r="T24" s="13"/>
      <c r="U24" s="1"/>
      <c r="V24" s="13"/>
      <c r="W24" s="13"/>
      <c r="X24" s="13"/>
      <c r="Y24" s="13"/>
    </row>
    <row r="25" spans="1:25" ht="18.600000000000001" thickBot="1">
      <c r="A25" s="179"/>
      <c r="B25" s="170"/>
      <c r="C25" s="2" t="s">
        <v>67</v>
      </c>
      <c r="D25" s="18">
        <f>+D17+D21</f>
        <v>0</v>
      </c>
      <c r="E25" s="1"/>
      <c r="F25" s="13"/>
      <c r="G25" s="38" t="s">
        <v>68</v>
      </c>
      <c r="H25" s="39"/>
      <c r="I25" s="39"/>
      <c r="J25" s="39"/>
      <c r="K25" s="39"/>
      <c r="L25" s="39"/>
      <c r="M25" s="40"/>
      <c r="N25" s="25">
        <f>+N24-$D11</f>
        <v>0</v>
      </c>
      <c r="O25" s="25">
        <f>IF((D12=0),0,O24-($D11/$D12))</f>
        <v>0</v>
      </c>
      <c r="P25" s="25">
        <f>IF((D12=0),0,P24-($D11/$D12/4))</f>
        <v>0</v>
      </c>
      <c r="Q25" s="51">
        <f>Q24-D10</f>
        <v>0</v>
      </c>
      <c r="R25" s="182"/>
      <c r="S25" s="13"/>
      <c r="T25" s="13"/>
      <c r="U25" s="1"/>
      <c r="V25" s="13"/>
      <c r="W25" s="13"/>
      <c r="X25" s="13"/>
      <c r="Y25" s="13"/>
    </row>
    <row r="26" spans="1:25" ht="18.600000000000001" thickBot="1">
      <c r="A26" s="180"/>
      <c r="B26" s="171"/>
      <c r="C26" s="20" t="s">
        <v>69</v>
      </c>
      <c r="D26" s="21">
        <f>+D18+D22</f>
        <v>0</v>
      </c>
      <c r="E26" s="1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13"/>
      <c r="X26" s="13"/>
      <c r="Y26" s="13"/>
    </row>
    <row r="27" spans="1:25" s="61" customFormat="1" ht="19.5" customHeight="1">
      <c r="A27" s="24"/>
      <c r="B27" s="24"/>
      <c r="C27" s="24"/>
      <c r="D27" s="24"/>
      <c r="E27" s="24"/>
      <c r="G27" s="62"/>
      <c r="V27" s="63"/>
      <c r="W27" s="63"/>
    </row>
  </sheetData>
  <sheetProtection algorithmName="SHA-512" hashValue="4Ofk2KziJ0lWGhlhBpr9prg2U2eTAg1bthLsUxzz6Oszd9qL9EcNaP4HZIISmvFaUPKmi4FkzljGtZ9ORihgCw==" saltValue="9D+i93MljCeT6W25ytrdLQ==" spinCount="100000" sheet="1" objects="1" scenarios="1"/>
  <protectedRanges>
    <protectedRange sqref="D12 D15:D16 D19:D20 C9:C11 H16:S16 H18:S18" name="Intervallo1_2"/>
    <protectedRange sqref="F10:G10" name="Intervallo_1_3"/>
  </protectedRanges>
  <mergeCells count="31">
    <mergeCell ref="A4:Q4"/>
    <mergeCell ref="C1:O1"/>
    <mergeCell ref="W15:W22"/>
    <mergeCell ref="A5:B8"/>
    <mergeCell ref="I5:O5"/>
    <mergeCell ref="I6:O6"/>
    <mergeCell ref="I7:O7"/>
    <mergeCell ref="I8:O8"/>
    <mergeCell ref="F12:U12"/>
    <mergeCell ref="H10:H11"/>
    <mergeCell ref="I10:I11"/>
    <mergeCell ref="R22:R23"/>
    <mergeCell ref="U14:V14"/>
    <mergeCell ref="U15:U16"/>
    <mergeCell ref="U17:U18"/>
    <mergeCell ref="C9:D9"/>
    <mergeCell ref="A15:A26"/>
    <mergeCell ref="R24:R25"/>
    <mergeCell ref="H22:J22"/>
    <mergeCell ref="K22:M22"/>
    <mergeCell ref="N22:P22"/>
    <mergeCell ref="H13:V13"/>
    <mergeCell ref="U19:U20"/>
    <mergeCell ref="B15:B18"/>
    <mergeCell ref="F13:G13"/>
    <mergeCell ref="B23:B26"/>
    <mergeCell ref="F14:G14"/>
    <mergeCell ref="F15:F16"/>
    <mergeCell ref="B19:B22"/>
    <mergeCell ref="F17:F18"/>
    <mergeCell ref="F19:F20"/>
  </mergeCells>
  <conditionalFormatting sqref="R24">
    <cfRule type="cellIs" dxfId="11" priority="672" operator="equal">
      <formula>0</formula>
    </cfRule>
  </conditionalFormatting>
  <conditionalFormatting sqref="R24">
    <cfRule type="cellIs" dxfId="10" priority="669" operator="equal">
      <formula>0</formula>
    </cfRule>
    <cfRule type="cellIs" dxfId="9" priority="670" operator="lessThan">
      <formula>1</formula>
    </cfRule>
    <cfRule type="cellIs" dxfId="8" priority="671" operator="greaterThan">
      <formula>1</formula>
    </cfRule>
  </conditionalFormatting>
  <conditionalFormatting sqref="R24">
    <cfRule type="cellIs" dxfId="7" priority="667" operator="equal">
      <formula>1</formula>
    </cfRule>
    <cfRule type="cellIs" dxfId="6" priority="668" operator="equal">
      <formula>1</formula>
    </cfRule>
  </conditionalFormatting>
  <conditionalFormatting sqref="H10">
    <cfRule type="cellIs" dxfId="5" priority="378" operator="equal">
      <formula>0</formula>
    </cfRule>
  </conditionalFormatting>
  <conditionalFormatting sqref="H10">
    <cfRule type="cellIs" dxfId="4" priority="375" operator="equal">
      <formula>0</formula>
    </cfRule>
    <cfRule type="cellIs" dxfId="3" priority="376" operator="lessThan">
      <formula>1</formula>
    </cfRule>
    <cfRule type="cellIs" dxfId="2" priority="377" operator="greaterThan">
      <formula>1</formula>
    </cfRule>
  </conditionalFormatting>
  <conditionalFormatting sqref="H10">
    <cfRule type="cellIs" dxfId="1" priority="373" operator="equal">
      <formula>1</formula>
    </cfRule>
    <cfRule type="cellIs" dxfId="0" priority="374" operator="equal">
      <formula>1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&amp;L&amp;D&amp;R&amp;P</oddFoot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Scheda_scuola!H15:S15</xm:f>
              <xm:sqref>V15</xm:sqref>
            </x14:sparkline>
            <x14:sparkline>
              <xm:f>Scheda_scuola!H16:S16</xm:f>
              <xm:sqref>V16</xm:sqref>
            </x14:sparkline>
            <x14:sparkline>
              <xm:f>Scheda_scuola!H17:S17</xm:f>
              <xm:sqref>V17</xm:sqref>
            </x14:sparkline>
            <x14:sparkline>
              <xm:f>Scheda_scuola!H18:S18</xm:f>
              <xm:sqref>V18</xm:sqref>
            </x14:sparkline>
            <x14:sparkline>
              <xm:f>Scheda_scuola!H19:S19</xm:f>
              <xm:sqref>V19</xm:sqref>
            </x14:sparkline>
            <x14:sparkline>
              <xm:f>Scheda_scuola!H20:S20</xm:f>
              <xm:sqref>V20</xm:sqref>
            </x14:sparkline>
            <x14:sparkline>
              <xm:f>Scheda_scuola!H21:S21</xm:f>
              <xm:sqref>V21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56DC39F5CB3B4AAB926FD3BD91AAAB" ma:contentTypeVersion="2" ma:contentTypeDescription="Creare un nuovo documento." ma:contentTypeScope="" ma:versionID="33b8d23c18e084a88b80bd762c85d857">
  <xsd:schema xmlns:xsd="http://www.w3.org/2001/XMLSchema" xmlns:xs="http://www.w3.org/2001/XMLSchema" xmlns:p="http://schemas.microsoft.com/office/2006/metadata/properties" xmlns:ns2="b1215b1b-fdb1-4b66-868b-d00b731e60ee" targetNamespace="http://schemas.microsoft.com/office/2006/metadata/properties" ma:root="true" ma:fieldsID="e283312d5f5062b422b7cbeb5128c750" ns2:_="">
    <xsd:import namespace="b1215b1b-fdb1-4b66-868b-d00b731e60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15b1b-fdb1-4b66-868b-d00b731e60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B13264-C71F-4A62-97CF-2C5F42DFC5A7}">
  <ds:schemaRefs>
    <ds:schemaRef ds:uri="http://purl.org/dc/terms/"/>
    <ds:schemaRef ds:uri="b1215b1b-fdb1-4b66-868b-d00b731e60ee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A91E6BF-3A14-4386-BE1A-A0267CACD5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626AD0-A48D-43EB-8AA1-68BCC826C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215b1b-fdb1-4b66-868b-d00b731e60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Convenzione</vt:lpstr>
      <vt:lpstr>Scheda_scuola</vt:lpstr>
      <vt:lpstr>Scheda_scuola!Area_stampa</vt:lpstr>
      <vt:lpstr>Scheda_scuola!Titoli_stampa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palombi</dc:creator>
  <cp:lastModifiedBy>Filippo</cp:lastModifiedBy>
  <cp:revision/>
  <cp:lastPrinted>2016-02-25T17:34:29Z</cp:lastPrinted>
  <dcterms:created xsi:type="dcterms:W3CDTF">2015-12-01T11:10:26Z</dcterms:created>
  <dcterms:modified xsi:type="dcterms:W3CDTF">2016-04-10T17:09:55Z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0x0101001156DC39F5CB3B4AAB926FD3BD91AAAB</vt:lpwstr>
  </property>
</Properties>
</file>